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back up data d\BACKUP DATA D\POLTEKKES ADI\KUMPULAN NILAI AKHIR\2025 2026 GENAP\"/>
    </mc:Choice>
  </mc:AlternateContent>
  <xr:revisionPtr revIDLastSave="0" documentId="13_ncr:1_{50C61AD2-DA5E-47B8-A09D-A3366CA24F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ESEHATAN PENERBANGAN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" i="9" l="1"/>
  <c r="O8" i="9"/>
  <c r="O9" i="9"/>
  <c r="O10" i="9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6" i="9" l="1"/>
  <c r="K22" i="9" l="1"/>
  <c r="K23" i="9"/>
  <c r="K24" i="9"/>
  <c r="I22" i="9"/>
  <c r="I23" i="9"/>
  <c r="I24" i="9"/>
  <c r="G24" i="9"/>
  <c r="G23" i="9"/>
  <c r="G22" i="9"/>
  <c r="E24" i="9"/>
  <c r="E23" i="9"/>
  <c r="E22" i="9"/>
  <c r="L22" i="9" l="1"/>
  <c r="M22" i="9" s="1"/>
  <c r="P22" i="9" s="1"/>
  <c r="Q22" i="9" s="1"/>
  <c r="L24" i="9"/>
  <c r="M24" i="9" s="1"/>
  <c r="P24" i="9" s="1"/>
  <c r="Q24" i="9" s="1"/>
  <c r="L23" i="9"/>
  <c r="M23" i="9" s="1"/>
  <c r="P23" i="9" s="1"/>
  <c r="Q23" i="9" s="1"/>
  <c r="K6" i="9"/>
  <c r="K7" i="9"/>
  <c r="K20" i="9"/>
  <c r="E21" i="9"/>
  <c r="G19" i="9"/>
  <c r="G20" i="9"/>
  <c r="G21" i="9"/>
  <c r="K17" i="9"/>
  <c r="K18" i="9"/>
  <c r="K19" i="9"/>
  <c r="K21" i="9"/>
  <c r="I17" i="9"/>
  <c r="I18" i="9"/>
  <c r="I19" i="9"/>
  <c r="I20" i="9"/>
  <c r="I21" i="9"/>
  <c r="G18" i="9"/>
  <c r="G17" i="9"/>
  <c r="E20" i="9"/>
  <c r="E19" i="9"/>
  <c r="E18" i="9"/>
  <c r="E17" i="9"/>
  <c r="L17" i="9" l="1"/>
  <c r="M17" i="9" s="1"/>
  <c r="L18" i="9"/>
  <c r="M18" i="9" s="1"/>
  <c r="L21" i="9"/>
  <c r="M21" i="9" s="1"/>
  <c r="L20" i="9"/>
  <c r="M20" i="9" s="1"/>
  <c r="L19" i="9"/>
  <c r="M19" i="9" s="1"/>
  <c r="P19" i="9" l="1"/>
  <c r="Q19" i="9" s="1"/>
  <c r="P21" i="9"/>
  <c r="Q21" i="9" s="1"/>
  <c r="P18" i="9"/>
  <c r="Q18" i="9" s="1"/>
  <c r="P17" i="9"/>
  <c r="Q17" i="9" s="1"/>
  <c r="P20" i="9"/>
  <c r="Q20" i="9" s="1"/>
  <c r="G8" i="9"/>
  <c r="G9" i="9"/>
  <c r="G10" i="9"/>
  <c r="G11" i="9"/>
  <c r="G12" i="9"/>
  <c r="G13" i="9"/>
  <c r="G14" i="9"/>
  <c r="G15" i="9"/>
  <c r="G16" i="9"/>
  <c r="G7" i="9"/>
  <c r="E7" i="9"/>
  <c r="E8" i="9"/>
  <c r="E9" i="9"/>
  <c r="E10" i="9"/>
  <c r="E11" i="9"/>
  <c r="E12" i="9"/>
  <c r="E13" i="9"/>
  <c r="E14" i="9"/>
  <c r="E15" i="9"/>
  <c r="E16" i="9"/>
  <c r="E6" i="9"/>
  <c r="K16" i="9" l="1"/>
  <c r="I16" i="9"/>
  <c r="K15" i="9"/>
  <c r="I15" i="9"/>
  <c r="K14" i="9"/>
  <c r="I14" i="9"/>
  <c r="L14" i="9" s="1"/>
  <c r="M14" i="9" s="1"/>
  <c r="P14" i="9" s="1"/>
  <c r="K13" i="9"/>
  <c r="I13" i="9"/>
  <c r="K12" i="9"/>
  <c r="I12" i="9"/>
  <c r="K11" i="9"/>
  <c r="I11" i="9"/>
  <c r="K10" i="9"/>
  <c r="I10" i="9"/>
  <c r="K9" i="9"/>
  <c r="I9" i="9"/>
  <c r="K8" i="9"/>
  <c r="I8" i="9"/>
  <c r="I7" i="9"/>
  <c r="I6" i="9"/>
  <c r="G6" i="9"/>
  <c r="L6" i="9" l="1"/>
  <c r="M6" i="9" s="1"/>
  <c r="P6" i="9"/>
  <c r="Q6" i="9" s="1"/>
  <c r="Q14" i="9"/>
  <c r="L9" i="9"/>
  <c r="M9" i="9" s="1"/>
  <c r="L15" i="9"/>
  <c r="M15" i="9" s="1"/>
  <c r="L10" i="9"/>
  <c r="M10" i="9" s="1"/>
  <c r="L7" i="9"/>
  <c r="M7" i="9" s="1"/>
  <c r="L11" i="9"/>
  <c r="M11" i="9" s="1"/>
  <c r="L13" i="9"/>
  <c r="M13" i="9" s="1"/>
  <c r="P13" i="9" s="1"/>
  <c r="L8" i="9"/>
  <c r="M8" i="9" s="1"/>
  <c r="L12" i="9"/>
  <c r="M12" i="9" s="1"/>
  <c r="L16" i="9"/>
  <c r="M16" i="9" s="1"/>
  <c r="P10" i="9" l="1"/>
  <c r="Q10" i="9" s="1"/>
  <c r="P9" i="9"/>
  <c r="Q9" i="9" s="1"/>
  <c r="P15" i="9"/>
  <c r="Q15" i="9" s="1"/>
  <c r="P12" i="9"/>
  <c r="Q12" i="9" s="1"/>
  <c r="P11" i="9"/>
  <c r="Q11" i="9" s="1"/>
  <c r="P8" i="9"/>
  <c r="Q8" i="9" s="1"/>
  <c r="P16" i="9"/>
  <c r="Q16" i="9" s="1"/>
  <c r="Q13" i="9"/>
  <c r="P7" i="9"/>
  <c r="Q7" i="9" s="1"/>
</calcChain>
</file>

<file path=xl/sharedStrings.xml><?xml version="1.0" encoding="utf-8"?>
<sst xmlns="http://schemas.openxmlformats.org/spreadsheetml/2006/main" count="40" uniqueCount="36">
  <si>
    <t>No</t>
  </si>
  <si>
    <t>NIM</t>
  </si>
  <si>
    <t>Nama</t>
  </si>
  <si>
    <t>UTS</t>
  </si>
  <si>
    <t>UAS</t>
  </si>
  <si>
    <t>Tugas</t>
  </si>
  <si>
    <t>Kehadiran</t>
  </si>
  <si>
    <t>Nilai</t>
  </si>
  <si>
    <t>Jml</t>
  </si>
  <si>
    <t>Teori</t>
  </si>
  <si>
    <t>Praktikum</t>
  </si>
  <si>
    <t>Nilai Akhir</t>
  </si>
  <si>
    <t>Huruf</t>
  </si>
  <si>
    <t>apt. Monik Krisnawati, M.Sc.</t>
  </si>
  <si>
    <t>PJMK KESEHATAN PENERBANGAN</t>
  </si>
  <si>
    <t>Yogyakarta,  22 JULI 2025</t>
  </si>
  <si>
    <t>CHELSEA WIDYA AURELLIA</t>
  </si>
  <si>
    <t>AZLIA HALIMA KHALISA DIANA</t>
  </si>
  <si>
    <t>MAIDA ERIN WIDYADHANI</t>
  </si>
  <si>
    <t>AFIFAH MUTIA RAMADANI</t>
  </si>
  <si>
    <t>AMANDA PUTRI HARYANI</t>
  </si>
  <si>
    <t>SOFIYA</t>
  </si>
  <si>
    <t>VERONIKA FIITRIANA RITI</t>
  </si>
  <si>
    <t>THISA CLAIRINE</t>
  </si>
  <si>
    <t>EMILIA HAPSARI SETYANINGRUM</t>
  </si>
  <si>
    <t>ANITA BARKA ROJABIN</t>
  </si>
  <si>
    <t>DYAHH RAHMAWATI</t>
  </si>
  <si>
    <t>HELAN RANANTHA</t>
  </si>
  <si>
    <t>HELLEN SURYA ZALIANTI</t>
  </si>
  <si>
    <t>TRI CITRA ANANDA</t>
  </si>
  <si>
    <t>SARI UL HISABI</t>
  </si>
  <si>
    <t>MUHAMMAD IRFAN IMANN MA'RUF</t>
  </si>
  <si>
    <t>NUR ROHMAN WAHID</t>
  </si>
  <si>
    <t>EDI SUSILOPUTRO</t>
  </si>
  <si>
    <t>IVAN DWI FIRMANSYAH</t>
  </si>
  <si>
    <t>NILAI EVALUASI BELAJAR MAHASISWA D3 FARMASI
POLTEKKES TNI AU ADISUTJIPTO SEMESTER GENAP T.A. 2025/2026 KESEHATAN PENERBANGAN 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</si>
</sst>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0" x14ac:knownFonts="1">
    <font>
      <sz val="11"/>
      <color theme="1"/>
      <name val="Calibri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27262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57">
    <xf numFmtId="0" fontId="0" fillId="0" borderId="0" xfId="0"/>
    <xf numFmtId="9" fontId="0" fillId="0" borderId="1" xfId="0" applyNumberFormat="1" applyBorder="1" applyAlignment="1">
      <alignment horizontal="center"/>
    </xf>
    <xf numFmtId="0" fontId="0" fillId="0" borderId="1" xfId="0" applyBorder="1"/>
    <xf numFmtId="9" fontId="0" fillId="0" borderId="2" xfId="0" applyNumberFormat="1" applyBorder="1" applyAlignment="1">
      <alignment horizontal="center" vertical="center"/>
    </xf>
    <xf numFmtId="9" fontId="0" fillId="0" borderId="5" xfId="0" applyNumberFormat="1" applyBorder="1" applyAlignment="1">
      <alignment horizontal="center"/>
    </xf>
    <xf numFmtId="9" fontId="0" fillId="0" borderId="4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6" xfId="0" applyBorder="1"/>
    <xf numFmtId="0" fontId="0" fillId="0" borderId="1" xfId="0" applyBorder="1" applyAlignment="1">
      <alignment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1" xfId="1" applyFont="1" applyBorder="1" applyAlignment="1">
      <alignment horizontal="center" vertical="center"/>
    </xf>
    <xf numFmtId="43" fontId="7" fillId="0" borderId="1" xfId="0" applyNumberFormat="1" applyFont="1" applyBorder="1" applyAlignment="1">
      <alignment vertical="center"/>
    </xf>
    <xf numFmtId="43" fontId="7" fillId="0" borderId="1" xfId="0" applyNumberFormat="1" applyFont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/>
    </xf>
    <xf numFmtId="2" fontId="7" fillId="2" borderId="4" xfId="0" applyNumberFormat="1" applyFont="1" applyFill="1" applyBorder="1" applyAlignment="1">
      <alignment horizontal="center" vertical="center"/>
    </xf>
    <xf numFmtId="0" fontId="3" fillId="0" borderId="0" xfId="0" applyFont="1"/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1" applyFont="1" applyFill="1" applyBorder="1" applyAlignment="1">
      <alignment horizontal="center" vertical="center"/>
    </xf>
    <xf numFmtId="43" fontId="7" fillId="2" borderId="1" xfId="0" applyNumberFormat="1" applyFont="1" applyFill="1" applyBorder="1" applyAlignment="1">
      <alignment vertical="center"/>
    </xf>
    <xf numFmtId="43" fontId="7" fillId="2" borderId="1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486833</xdr:colOff>
      <xdr:row>29</xdr:row>
      <xdr:rowOff>84667</xdr:rowOff>
    </xdr:from>
    <xdr:to>
      <xdr:col>12</xdr:col>
      <xdr:colOff>340076</xdr:colOff>
      <xdr:row>31</xdr:row>
      <xdr:rowOff>63501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FBE0B5-8426-4F1E-893A-8509120B5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7889" y="5087056"/>
          <a:ext cx="1066798" cy="345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3"/>
  <sheetViews>
    <sheetView tabSelected="1" topLeftCell="A12" zoomScale="80" zoomScaleNormal="80" workbookViewId="0">
      <selection activeCell="B27" sqref="B27"/>
    </sheetView>
  </sheetViews>
  <sheetFormatPr defaultColWidth="8.7265625" defaultRowHeight="14.5" x14ac:dyDescent="0.35"/>
  <cols>
    <col min="1" max="1" width="5" customWidth="1"/>
    <col min="2" max="2" width="14.6328125" customWidth="1"/>
    <col min="3" max="3" width="37.26953125" customWidth="1"/>
    <col min="13" max="13" width="10.6328125" customWidth="1"/>
  </cols>
  <sheetData>
    <row r="1" spans="1:17" x14ac:dyDescent="0.35">
      <c r="A1" s="41" t="s">
        <v>35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7" ht="36" customHeight="1" x14ac:dyDescent="0.3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4" spans="1:17" x14ac:dyDescent="0.35">
      <c r="A4" s="45" t="s">
        <v>0</v>
      </c>
      <c r="B4" s="46" t="s">
        <v>1</v>
      </c>
      <c r="C4" s="45" t="s">
        <v>2</v>
      </c>
      <c r="D4" s="48" t="s">
        <v>3</v>
      </c>
      <c r="E4" s="48"/>
      <c r="F4" s="49" t="s">
        <v>4</v>
      </c>
      <c r="G4" s="50"/>
      <c r="H4" s="51" t="s">
        <v>5</v>
      </c>
      <c r="I4" s="50"/>
      <c r="J4" s="52" t="s">
        <v>6</v>
      </c>
      <c r="K4" s="53"/>
      <c r="L4" s="55" t="s">
        <v>9</v>
      </c>
      <c r="M4" s="56"/>
      <c r="N4" s="37" t="s">
        <v>10</v>
      </c>
      <c r="O4" s="38"/>
      <c r="P4" s="39" t="s">
        <v>11</v>
      </c>
      <c r="Q4" s="40" t="s">
        <v>12</v>
      </c>
    </row>
    <row r="5" spans="1:17" ht="15" thickBot="1" x14ac:dyDescent="0.4">
      <c r="A5" s="46"/>
      <c r="B5" s="47"/>
      <c r="C5" s="46"/>
      <c r="D5" s="23" t="s">
        <v>7</v>
      </c>
      <c r="E5" s="4">
        <v>0.35</v>
      </c>
      <c r="F5" s="3" t="s">
        <v>7</v>
      </c>
      <c r="G5" s="5">
        <v>0.35</v>
      </c>
      <c r="H5" s="3" t="s">
        <v>7</v>
      </c>
      <c r="I5" s="1">
        <v>0.2</v>
      </c>
      <c r="J5" s="1" t="s">
        <v>8</v>
      </c>
      <c r="K5" s="1">
        <v>0.1</v>
      </c>
      <c r="L5" s="6" t="s">
        <v>8</v>
      </c>
      <c r="M5" s="7">
        <v>0.5</v>
      </c>
      <c r="N5" s="8" t="s">
        <v>8</v>
      </c>
      <c r="O5" s="1">
        <v>0.5</v>
      </c>
      <c r="P5" s="39"/>
      <c r="Q5" s="40"/>
    </row>
    <row r="6" spans="1:17" ht="16" thickBot="1" x14ac:dyDescent="0.4">
      <c r="A6" s="2">
        <v>1</v>
      </c>
      <c r="B6" s="26">
        <v>25210001</v>
      </c>
      <c r="C6" s="27" t="s">
        <v>16</v>
      </c>
      <c r="D6" s="24">
        <v>62.5</v>
      </c>
      <c r="E6" s="14">
        <f>D6*35%</f>
        <v>21.875</v>
      </c>
      <c r="F6" s="15">
        <v>76</v>
      </c>
      <c r="G6" s="16">
        <f t="shared" ref="G6" si="0">F6*40%</f>
        <v>30.400000000000002</v>
      </c>
      <c r="H6" s="15">
        <v>100</v>
      </c>
      <c r="I6" s="17">
        <f t="shared" ref="I6:I22" si="1">H6*20%</f>
        <v>20</v>
      </c>
      <c r="J6" s="18">
        <v>100</v>
      </c>
      <c r="K6" s="19">
        <f t="shared" ref="K6:K22" si="2">J6*10%</f>
        <v>10</v>
      </c>
      <c r="L6" s="20">
        <f t="shared" ref="L6:L22" si="3">(E6+G6+I6)</f>
        <v>72.275000000000006</v>
      </c>
      <c r="M6" s="21">
        <f>L6*50%</f>
        <v>36.137500000000003</v>
      </c>
      <c r="N6" s="12">
        <v>85</v>
      </c>
      <c r="O6" s="11">
        <f>N6*50%</f>
        <v>42.5</v>
      </c>
      <c r="P6" s="22">
        <f t="shared" ref="P6:P12" si="4">SUM(M6+O6)</f>
        <v>78.637500000000003</v>
      </c>
      <c r="Q6" s="19" t="str">
        <f>IF(AND(P6&lt;=0),"",IF(AND(P6&lt;49.99),"E",IF(AND(P6&lt;R7=59.99),"D",IF(AND(P6&lt;=69.99),"C",IF(AND(P6&lt;=79.99),"B",IF(AND(P6&gt;=80),"A"))))))</f>
        <v>B</v>
      </c>
    </row>
    <row r="7" spans="1:17" ht="16" thickBot="1" x14ac:dyDescent="0.4">
      <c r="A7" s="2">
        <v>2</v>
      </c>
      <c r="B7" s="26">
        <v>25210002</v>
      </c>
      <c r="C7" s="28" t="s">
        <v>17</v>
      </c>
      <c r="D7" s="24">
        <v>65</v>
      </c>
      <c r="E7" s="14">
        <f t="shared" ref="E7:E22" si="5">D7*35%</f>
        <v>22.75</v>
      </c>
      <c r="F7" s="15">
        <v>82</v>
      </c>
      <c r="G7" s="16">
        <f>F7*35%</f>
        <v>28.7</v>
      </c>
      <c r="H7" s="15">
        <v>100</v>
      </c>
      <c r="I7" s="17">
        <f t="shared" si="1"/>
        <v>20</v>
      </c>
      <c r="J7" s="18">
        <v>100</v>
      </c>
      <c r="K7" s="19">
        <f t="shared" si="2"/>
        <v>10</v>
      </c>
      <c r="L7" s="20">
        <f t="shared" si="3"/>
        <v>71.45</v>
      </c>
      <c r="M7" s="21">
        <f t="shared" ref="M7:M22" si="6">L7*50%</f>
        <v>35.725000000000001</v>
      </c>
      <c r="N7" s="12">
        <v>85</v>
      </c>
      <c r="O7" s="11">
        <f t="shared" ref="O7:O24" si="7">N7*50%</f>
        <v>42.5</v>
      </c>
      <c r="P7" s="22">
        <f t="shared" si="4"/>
        <v>78.224999999999994</v>
      </c>
      <c r="Q7" s="19" t="str">
        <f t="shared" ref="Q7:Q22" si="8">IF(AND(P7&lt;=0),"",IF(AND(P7&lt;49.99),"E",IF(AND(P7&lt;R8=59.99),"D",IF(AND(P7&lt;=69.99),"C",IF(AND(P7&lt;=79.99),"B",IF(AND(P7&gt;=80),"A"))))))</f>
        <v>B</v>
      </c>
    </row>
    <row r="8" spans="1:17" ht="13" customHeight="1" thickBot="1" x14ac:dyDescent="0.4">
      <c r="A8" s="2">
        <v>3</v>
      </c>
      <c r="B8" s="26">
        <v>25210003</v>
      </c>
      <c r="C8" s="28" t="s">
        <v>18</v>
      </c>
      <c r="D8" s="24">
        <v>65</v>
      </c>
      <c r="E8" s="14">
        <f t="shared" si="5"/>
        <v>22.75</v>
      </c>
      <c r="F8" s="15">
        <v>70</v>
      </c>
      <c r="G8" s="16">
        <f t="shared" ref="G8:G22" si="9">F8*35%</f>
        <v>24.5</v>
      </c>
      <c r="H8" s="15">
        <v>100</v>
      </c>
      <c r="I8" s="17">
        <f t="shared" si="1"/>
        <v>20</v>
      </c>
      <c r="J8" s="18">
        <v>100</v>
      </c>
      <c r="K8" s="19">
        <f t="shared" si="2"/>
        <v>10</v>
      </c>
      <c r="L8" s="20">
        <f t="shared" si="3"/>
        <v>67.25</v>
      </c>
      <c r="M8" s="21">
        <f t="shared" si="6"/>
        <v>33.625</v>
      </c>
      <c r="N8" s="12">
        <v>85</v>
      </c>
      <c r="O8" s="11">
        <f t="shared" si="7"/>
        <v>42.5</v>
      </c>
      <c r="P8" s="22">
        <f t="shared" si="4"/>
        <v>76.125</v>
      </c>
      <c r="Q8" s="19" t="str">
        <f t="shared" si="8"/>
        <v>B</v>
      </c>
    </row>
    <row r="9" spans="1:17" ht="16" thickBot="1" x14ac:dyDescent="0.4">
      <c r="A9" s="2">
        <v>4</v>
      </c>
      <c r="B9" s="26">
        <v>25210004</v>
      </c>
      <c r="C9" s="28" t="s">
        <v>19</v>
      </c>
      <c r="D9" s="24">
        <v>67.5</v>
      </c>
      <c r="E9" s="14">
        <f t="shared" si="5"/>
        <v>23.625</v>
      </c>
      <c r="F9" s="15">
        <v>100</v>
      </c>
      <c r="G9" s="16">
        <f t="shared" si="9"/>
        <v>35</v>
      </c>
      <c r="H9" s="15">
        <v>100</v>
      </c>
      <c r="I9" s="17">
        <f t="shared" si="1"/>
        <v>20</v>
      </c>
      <c r="J9" s="18">
        <v>100</v>
      </c>
      <c r="K9" s="19">
        <f t="shared" si="2"/>
        <v>10</v>
      </c>
      <c r="L9" s="20">
        <f t="shared" si="3"/>
        <v>78.625</v>
      </c>
      <c r="M9" s="21">
        <f t="shared" si="6"/>
        <v>39.3125</v>
      </c>
      <c r="N9" s="12">
        <v>85</v>
      </c>
      <c r="O9" s="11">
        <f t="shared" si="7"/>
        <v>42.5</v>
      </c>
      <c r="P9" s="22">
        <f t="shared" si="4"/>
        <v>81.8125</v>
      </c>
      <c r="Q9" s="19" t="str">
        <f t="shared" si="8"/>
        <v>A</v>
      </c>
    </row>
    <row r="10" spans="1:17" ht="16" thickBot="1" x14ac:dyDescent="0.4">
      <c r="A10" s="2">
        <v>5</v>
      </c>
      <c r="B10" s="26">
        <v>25210005</v>
      </c>
      <c r="C10" s="28" t="s">
        <v>20</v>
      </c>
      <c r="D10" s="24">
        <v>70</v>
      </c>
      <c r="E10" s="14">
        <f t="shared" si="5"/>
        <v>24.5</v>
      </c>
      <c r="F10" s="15">
        <v>90</v>
      </c>
      <c r="G10" s="16">
        <f t="shared" si="9"/>
        <v>31.499999999999996</v>
      </c>
      <c r="H10" s="15">
        <v>100</v>
      </c>
      <c r="I10" s="17">
        <f t="shared" si="1"/>
        <v>20</v>
      </c>
      <c r="J10" s="18">
        <v>100</v>
      </c>
      <c r="K10" s="19">
        <f t="shared" si="2"/>
        <v>10</v>
      </c>
      <c r="L10" s="20">
        <f t="shared" si="3"/>
        <v>76</v>
      </c>
      <c r="M10" s="21">
        <f t="shared" si="6"/>
        <v>38</v>
      </c>
      <c r="N10" s="12">
        <v>85</v>
      </c>
      <c r="O10" s="11">
        <f t="shared" si="7"/>
        <v>42.5</v>
      </c>
      <c r="P10" s="22">
        <f t="shared" si="4"/>
        <v>80.5</v>
      </c>
      <c r="Q10" s="19" t="str">
        <f t="shared" si="8"/>
        <v>A</v>
      </c>
    </row>
    <row r="11" spans="1:17" ht="14" customHeight="1" thickBot="1" x14ac:dyDescent="0.4">
      <c r="A11" s="2">
        <v>6</v>
      </c>
      <c r="B11" s="26">
        <v>25210007</v>
      </c>
      <c r="C11" s="28" t="s">
        <v>21</v>
      </c>
      <c r="D11" s="24">
        <v>52.5</v>
      </c>
      <c r="E11" s="14">
        <f t="shared" si="5"/>
        <v>18.375</v>
      </c>
      <c r="F11" s="15">
        <v>98</v>
      </c>
      <c r="G11" s="16">
        <f t="shared" si="9"/>
        <v>34.299999999999997</v>
      </c>
      <c r="H11" s="15">
        <v>100</v>
      </c>
      <c r="I11" s="17">
        <f t="shared" si="1"/>
        <v>20</v>
      </c>
      <c r="J11" s="18">
        <v>100</v>
      </c>
      <c r="K11" s="19">
        <f t="shared" si="2"/>
        <v>10</v>
      </c>
      <c r="L11" s="20">
        <f t="shared" si="3"/>
        <v>72.674999999999997</v>
      </c>
      <c r="M11" s="21">
        <f t="shared" si="6"/>
        <v>36.337499999999999</v>
      </c>
      <c r="N11" s="12">
        <v>85</v>
      </c>
      <c r="O11" s="11">
        <f t="shared" si="7"/>
        <v>42.5</v>
      </c>
      <c r="P11" s="22">
        <f t="shared" si="4"/>
        <v>78.837500000000006</v>
      </c>
      <c r="Q11" s="19" t="str">
        <f t="shared" si="8"/>
        <v>B</v>
      </c>
    </row>
    <row r="12" spans="1:17" ht="16" thickBot="1" x14ac:dyDescent="0.4">
      <c r="A12" s="2">
        <v>7</v>
      </c>
      <c r="B12" s="26">
        <v>25210008</v>
      </c>
      <c r="C12" s="28" t="s">
        <v>22</v>
      </c>
      <c r="D12" s="24">
        <v>62.5</v>
      </c>
      <c r="E12" s="14">
        <f t="shared" si="5"/>
        <v>21.875</v>
      </c>
      <c r="F12" s="15">
        <v>100</v>
      </c>
      <c r="G12" s="16">
        <f t="shared" si="9"/>
        <v>35</v>
      </c>
      <c r="H12" s="15">
        <v>100</v>
      </c>
      <c r="I12" s="17">
        <f t="shared" si="1"/>
        <v>20</v>
      </c>
      <c r="J12" s="18">
        <v>100</v>
      </c>
      <c r="K12" s="19">
        <f t="shared" si="2"/>
        <v>10</v>
      </c>
      <c r="L12" s="20">
        <f t="shared" si="3"/>
        <v>76.875</v>
      </c>
      <c r="M12" s="21">
        <f t="shared" si="6"/>
        <v>38.4375</v>
      </c>
      <c r="N12" s="12">
        <v>85</v>
      </c>
      <c r="O12" s="11">
        <f t="shared" si="7"/>
        <v>42.5</v>
      </c>
      <c r="P12" s="22">
        <f t="shared" si="4"/>
        <v>80.9375</v>
      </c>
      <c r="Q12" s="19" t="str">
        <f t="shared" si="8"/>
        <v>A</v>
      </c>
    </row>
    <row r="13" spans="1:17" ht="13" customHeight="1" thickBot="1" x14ac:dyDescent="0.4">
      <c r="A13" s="2">
        <v>8</v>
      </c>
      <c r="B13" s="26">
        <v>25210009</v>
      </c>
      <c r="C13" s="28" t="s">
        <v>23</v>
      </c>
      <c r="D13" s="24">
        <v>65</v>
      </c>
      <c r="E13" s="14">
        <f t="shared" si="5"/>
        <v>22.75</v>
      </c>
      <c r="F13" s="15">
        <v>60</v>
      </c>
      <c r="G13" s="16">
        <f t="shared" si="9"/>
        <v>21</v>
      </c>
      <c r="H13" s="15">
        <v>100</v>
      </c>
      <c r="I13" s="17">
        <f t="shared" si="1"/>
        <v>20</v>
      </c>
      <c r="J13" s="18">
        <v>100</v>
      </c>
      <c r="K13" s="19">
        <f t="shared" si="2"/>
        <v>10</v>
      </c>
      <c r="L13" s="20">
        <f t="shared" si="3"/>
        <v>63.75</v>
      </c>
      <c r="M13" s="21">
        <f t="shared" si="6"/>
        <v>31.875</v>
      </c>
      <c r="N13" s="12">
        <v>85</v>
      </c>
      <c r="O13" s="11">
        <f t="shared" si="7"/>
        <v>42.5</v>
      </c>
      <c r="P13" s="22">
        <f>SUM(M13+O13)</f>
        <v>74.375</v>
      </c>
      <c r="Q13" s="19" t="str">
        <f t="shared" si="8"/>
        <v>B</v>
      </c>
    </row>
    <row r="14" spans="1:17" ht="16" thickBot="1" x14ac:dyDescent="0.4">
      <c r="A14" s="2">
        <v>9</v>
      </c>
      <c r="B14" s="26">
        <v>25210010</v>
      </c>
      <c r="C14" s="28" t="s">
        <v>24</v>
      </c>
      <c r="D14" s="24">
        <v>60</v>
      </c>
      <c r="E14" s="14">
        <f t="shared" si="5"/>
        <v>21</v>
      </c>
      <c r="F14" s="15">
        <v>96</v>
      </c>
      <c r="G14" s="16">
        <f t="shared" si="9"/>
        <v>33.599999999999994</v>
      </c>
      <c r="H14" s="15">
        <v>100</v>
      </c>
      <c r="I14" s="17">
        <f t="shared" si="1"/>
        <v>20</v>
      </c>
      <c r="J14" s="18">
        <v>100</v>
      </c>
      <c r="K14" s="19">
        <f t="shared" si="2"/>
        <v>10</v>
      </c>
      <c r="L14" s="20">
        <f t="shared" si="3"/>
        <v>74.599999999999994</v>
      </c>
      <c r="M14" s="21">
        <f t="shared" si="6"/>
        <v>37.299999999999997</v>
      </c>
      <c r="N14" s="12">
        <v>86</v>
      </c>
      <c r="O14" s="11">
        <f t="shared" si="7"/>
        <v>43</v>
      </c>
      <c r="P14" s="22">
        <f>SUM(M14+O14)</f>
        <v>80.3</v>
      </c>
      <c r="Q14" s="19" t="str">
        <f t="shared" si="8"/>
        <v>A</v>
      </c>
    </row>
    <row r="15" spans="1:17" ht="15" customHeight="1" thickBot="1" x14ac:dyDescent="0.4">
      <c r="A15" s="10">
        <v>10</v>
      </c>
      <c r="B15" s="26">
        <v>25210011</v>
      </c>
      <c r="C15" s="28" t="s">
        <v>25</v>
      </c>
      <c r="D15" s="24">
        <v>72.5</v>
      </c>
      <c r="E15" s="14">
        <f t="shared" si="5"/>
        <v>25.375</v>
      </c>
      <c r="F15" s="15">
        <v>80</v>
      </c>
      <c r="G15" s="16">
        <f t="shared" si="9"/>
        <v>28</v>
      </c>
      <c r="H15" s="15">
        <v>100</v>
      </c>
      <c r="I15" s="17">
        <f t="shared" si="1"/>
        <v>20</v>
      </c>
      <c r="J15" s="18">
        <v>100</v>
      </c>
      <c r="K15" s="19">
        <f t="shared" si="2"/>
        <v>10</v>
      </c>
      <c r="L15" s="20">
        <f t="shared" si="3"/>
        <v>73.375</v>
      </c>
      <c r="M15" s="21">
        <f t="shared" si="6"/>
        <v>36.6875</v>
      </c>
      <c r="N15" s="12">
        <v>85</v>
      </c>
      <c r="O15" s="11">
        <f t="shared" si="7"/>
        <v>42.5</v>
      </c>
      <c r="P15" s="22">
        <f>SUM(M15+O15)</f>
        <v>79.1875</v>
      </c>
      <c r="Q15" s="19" t="str">
        <f t="shared" si="8"/>
        <v>B</v>
      </c>
    </row>
    <row r="16" spans="1:17" ht="16" thickBot="1" x14ac:dyDescent="0.4">
      <c r="A16" s="2">
        <v>11</v>
      </c>
      <c r="B16" s="26">
        <v>25210012</v>
      </c>
      <c r="C16" s="28" t="s">
        <v>26</v>
      </c>
      <c r="D16" s="24">
        <v>65</v>
      </c>
      <c r="E16" s="14">
        <f t="shared" si="5"/>
        <v>22.75</v>
      </c>
      <c r="F16" s="15">
        <v>66</v>
      </c>
      <c r="G16" s="16">
        <f t="shared" si="9"/>
        <v>23.099999999999998</v>
      </c>
      <c r="H16" s="15">
        <v>100</v>
      </c>
      <c r="I16" s="17">
        <f t="shared" si="1"/>
        <v>20</v>
      </c>
      <c r="J16" s="18">
        <v>100</v>
      </c>
      <c r="K16" s="19">
        <f t="shared" si="2"/>
        <v>10</v>
      </c>
      <c r="L16" s="20">
        <f t="shared" si="3"/>
        <v>65.849999999999994</v>
      </c>
      <c r="M16" s="21">
        <f t="shared" si="6"/>
        <v>32.924999999999997</v>
      </c>
      <c r="N16" s="12">
        <v>85.25</v>
      </c>
      <c r="O16" s="11">
        <f t="shared" si="7"/>
        <v>42.625</v>
      </c>
      <c r="P16" s="22">
        <f>SUM(M16+O16)</f>
        <v>75.55</v>
      </c>
      <c r="Q16" s="19" t="str">
        <f>IF(AND(P16&lt;=0),"",IF(AND(P16&lt;49.99),"E",IF(AND(P16&lt;R17=59.99),"D",IF(AND(P16&lt;=69.99),"C",IF(AND(P16&lt;=79.99),"B",IF(AND(P16&gt;=80),"A"))))))</f>
        <v>B</v>
      </c>
    </row>
    <row r="17" spans="1:17" ht="16" thickBot="1" x14ac:dyDescent="0.4">
      <c r="A17" s="9">
        <v>12</v>
      </c>
      <c r="B17" s="26">
        <v>25210013</v>
      </c>
      <c r="C17" s="28" t="s">
        <v>27</v>
      </c>
      <c r="D17" s="13">
        <v>60</v>
      </c>
      <c r="E17" s="12">
        <f t="shared" si="5"/>
        <v>21</v>
      </c>
      <c r="F17" s="12">
        <v>66</v>
      </c>
      <c r="G17" s="12">
        <f t="shared" si="9"/>
        <v>23.099999999999998</v>
      </c>
      <c r="H17" s="15">
        <v>100</v>
      </c>
      <c r="I17" s="17">
        <f t="shared" si="1"/>
        <v>20</v>
      </c>
      <c r="J17" s="18">
        <v>100</v>
      </c>
      <c r="K17" s="19">
        <f t="shared" si="2"/>
        <v>10</v>
      </c>
      <c r="L17" s="20">
        <f t="shared" si="3"/>
        <v>64.099999999999994</v>
      </c>
      <c r="M17" s="21">
        <f t="shared" si="6"/>
        <v>32.049999999999997</v>
      </c>
      <c r="N17" s="12">
        <v>85</v>
      </c>
      <c r="O17" s="11">
        <f t="shared" si="7"/>
        <v>42.5</v>
      </c>
      <c r="P17" s="22">
        <f t="shared" ref="P17:P22" si="10">SUM(M17+O17)</f>
        <v>74.55</v>
      </c>
      <c r="Q17" s="19" t="str">
        <f t="shared" si="8"/>
        <v>B</v>
      </c>
    </row>
    <row r="18" spans="1:17" ht="16" thickBot="1" x14ac:dyDescent="0.4">
      <c r="A18" s="9">
        <v>13</v>
      </c>
      <c r="B18" s="26">
        <v>25210014</v>
      </c>
      <c r="C18" s="28" t="s">
        <v>28</v>
      </c>
      <c r="D18" s="13">
        <v>50</v>
      </c>
      <c r="E18" s="12">
        <f t="shared" si="5"/>
        <v>17.5</v>
      </c>
      <c r="F18" s="12">
        <v>78</v>
      </c>
      <c r="G18" s="12">
        <f t="shared" si="9"/>
        <v>27.299999999999997</v>
      </c>
      <c r="H18" s="15">
        <v>100</v>
      </c>
      <c r="I18" s="17">
        <f t="shared" si="1"/>
        <v>20</v>
      </c>
      <c r="J18" s="18">
        <v>100</v>
      </c>
      <c r="K18" s="19">
        <f t="shared" si="2"/>
        <v>10</v>
      </c>
      <c r="L18" s="20">
        <f t="shared" si="3"/>
        <v>64.8</v>
      </c>
      <c r="M18" s="21">
        <f t="shared" si="6"/>
        <v>32.4</v>
      </c>
      <c r="N18" s="12">
        <v>85</v>
      </c>
      <c r="O18" s="11">
        <f t="shared" si="7"/>
        <v>42.5</v>
      </c>
      <c r="P18" s="22">
        <f t="shared" si="10"/>
        <v>74.900000000000006</v>
      </c>
      <c r="Q18" s="19" t="str">
        <f t="shared" si="8"/>
        <v>B</v>
      </c>
    </row>
    <row r="19" spans="1:17" ht="16" thickBot="1" x14ac:dyDescent="0.4">
      <c r="A19" s="9">
        <v>14</v>
      </c>
      <c r="B19" s="26">
        <v>25210015</v>
      </c>
      <c r="C19" s="28" t="s">
        <v>29</v>
      </c>
      <c r="D19" s="13">
        <v>60</v>
      </c>
      <c r="E19" s="12">
        <f t="shared" si="5"/>
        <v>21</v>
      </c>
      <c r="F19" s="12">
        <v>68</v>
      </c>
      <c r="G19" s="12">
        <f t="shared" si="9"/>
        <v>23.799999999999997</v>
      </c>
      <c r="H19" s="15">
        <v>100</v>
      </c>
      <c r="I19" s="17">
        <f t="shared" si="1"/>
        <v>20</v>
      </c>
      <c r="J19" s="18">
        <v>100</v>
      </c>
      <c r="K19" s="19">
        <f t="shared" si="2"/>
        <v>10</v>
      </c>
      <c r="L19" s="20">
        <f t="shared" si="3"/>
        <v>64.8</v>
      </c>
      <c r="M19" s="21">
        <f t="shared" si="6"/>
        <v>32.4</v>
      </c>
      <c r="N19" s="12">
        <v>85.25</v>
      </c>
      <c r="O19" s="11">
        <f t="shared" si="7"/>
        <v>42.625</v>
      </c>
      <c r="P19" s="22">
        <f t="shared" si="10"/>
        <v>75.025000000000006</v>
      </c>
      <c r="Q19" s="19" t="str">
        <f t="shared" si="8"/>
        <v>B</v>
      </c>
    </row>
    <row r="20" spans="1:17" ht="16" thickBot="1" x14ac:dyDescent="0.4">
      <c r="A20" s="9">
        <v>15</v>
      </c>
      <c r="B20" s="26">
        <v>25210016</v>
      </c>
      <c r="C20" s="28" t="s">
        <v>30</v>
      </c>
      <c r="D20" s="13">
        <v>50</v>
      </c>
      <c r="E20" s="13">
        <f t="shared" si="5"/>
        <v>17.5</v>
      </c>
      <c r="F20" s="13">
        <v>50</v>
      </c>
      <c r="G20" s="13">
        <f t="shared" si="9"/>
        <v>17.5</v>
      </c>
      <c r="H20" s="30">
        <v>100</v>
      </c>
      <c r="I20" s="31">
        <f t="shared" si="1"/>
        <v>20</v>
      </c>
      <c r="J20" s="32">
        <v>100</v>
      </c>
      <c r="K20" s="33">
        <f t="shared" si="2"/>
        <v>10</v>
      </c>
      <c r="L20" s="34">
        <f t="shared" si="3"/>
        <v>55</v>
      </c>
      <c r="M20" s="35">
        <f t="shared" si="6"/>
        <v>27.5</v>
      </c>
      <c r="N20" s="12">
        <v>85.25</v>
      </c>
      <c r="O20" s="11">
        <f t="shared" si="7"/>
        <v>42.625</v>
      </c>
      <c r="P20" s="36">
        <f t="shared" si="10"/>
        <v>70.125</v>
      </c>
      <c r="Q20" s="33" t="str">
        <f t="shared" si="8"/>
        <v>B</v>
      </c>
    </row>
    <row r="21" spans="1:17" ht="16" thickBot="1" x14ac:dyDescent="0.4">
      <c r="A21" s="9">
        <v>16</v>
      </c>
      <c r="B21" s="26">
        <v>25210029</v>
      </c>
      <c r="C21" s="28" t="s">
        <v>31</v>
      </c>
      <c r="D21" s="13">
        <v>67.5</v>
      </c>
      <c r="E21" s="12">
        <f t="shared" si="5"/>
        <v>23.625</v>
      </c>
      <c r="F21" s="12">
        <v>98</v>
      </c>
      <c r="G21" s="12">
        <f t="shared" si="9"/>
        <v>34.299999999999997</v>
      </c>
      <c r="H21" s="15">
        <v>100</v>
      </c>
      <c r="I21" s="17">
        <f t="shared" si="1"/>
        <v>20</v>
      </c>
      <c r="J21" s="18">
        <v>100</v>
      </c>
      <c r="K21" s="19">
        <f t="shared" si="2"/>
        <v>10</v>
      </c>
      <c r="L21" s="20">
        <f t="shared" si="3"/>
        <v>77.924999999999997</v>
      </c>
      <c r="M21" s="21">
        <f t="shared" si="6"/>
        <v>38.962499999999999</v>
      </c>
      <c r="N21" s="12">
        <v>86</v>
      </c>
      <c r="O21" s="11">
        <f t="shared" si="7"/>
        <v>43</v>
      </c>
      <c r="P21" s="22">
        <f t="shared" si="10"/>
        <v>81.962500000000006</v>
      </c>
      <c r="Q21" s="19" t="str">
        <f t="shared" si="8"/>
        <v>A</v>
      </c>
    </row>
    <row r="22" spans="1:17" ht="16" thickBot="1" x14ac:dyDescent="0.4">
      <c r="A22" s="9">
        <v>17</v>
      </c>
      <c r="B22" s="26">
        <v>25210033</v>
      </c>
      <c r="C22" s="29" t="s">
        <v>32</v>
      </c>
      <c r="D22" s="13">
        <v>65</v>
      </c>
      <c r="E22" s="12">
        <f t="shared" si="5"/>
        <v>22.75</v>
      </c>
      <c r="F22" s="12">
        <v>100</v>
      </c>
      <c r="G22" s="12">
        <f t="shared" si="9"/>
        <v>35</v>
      </c>
      <c r="H22" s="15">
        <v>100</v>
      </c>
      <c r="I22" s="17">
        <f t="shared" si="1"/>
        <v>20</v>
      </c>
      <c r="J22" s="18">
        <v>100</v>
      </c>
      <c r="K22" s="19">
        <f t="shared" si="2"/>
        <v>10</v>
      </c>
      <c r="L22" s="20">
        <f t="shared" si="3"/>
        <v>77.75</v>
      </c>
      <c r="M22" s="21">
        <f t="shared" si="6"/>
        <v>38.875</v>
      </c>
      <c r="N22" s="12">
        <v>86</v>
      </c>
      <c r="O22" s="11">
        <f t="shared" si="7"/>
        <v>43</v>
      </c>
      <c r="P22" s="22">
        <f t="shared" si="10"/>
        <v>81.875</v>
      </c>
      <c r="Q22" s="19" t="str">
        <f t="shared" si="8"/>
        <v>A</v>
      </c>
    </row>
    <row r="23" spans="1:17" ht="16" thickBot="1" x14ac:dyDescent="0.4">
      <c r="A23" s="9">
        <v>18</v>
      </c>
      <c r="B23" s="26">
        <v>25210035</v>
      </c>
      <c r="C23" s="29" t="s">
        <v>33</v>
      </c>
      <c r="D23" s="13">
        <v>67.55</v>
      </c>
      <c r="E23" s="12">
        <f>D23*35%</f>
        <v>23.642499999999998</v>
      </c>
      <c r="F23" s="12">
        <v>98</v>
      </c>
      <c r="G23" s="12">
        <f>F23*35%</f>
        <v>34.299999999999997</v>
      </c>
      <c r="H23" s="15">
        <v>100</v>
      </c>
      <c r="I23" s="17">
        <f>H23*20%</f>
        <v>20</v>
      </c>
      <c r="J23" s="18">
        <v>100</v>
      </c>
      <c r="K23" s="19">
        <f>J23*10%</f>
        <v>10</v>
      </c>
      <c r="L23" s="20">
        <f>(E23+G23+I23)</f>
        <v>77.942499999999995</v>
      </c>
      <c r="M23" s="21">
        <f>L23*50%</f>
        <v>38.971249999999998</v>
      </c>
      <c r="N23" s="12">
        <v>85.25</v>
      </c>
      <c r="O23" s="11">
        <f t="shared" si="7"/>
        <v>42.625</v>
      </c>
      <c r="P23" s="22">
        <f>SUM(M23+O23)</f>
        <v>81.596249999999998</v>
      </c>
      <c r="Q23" s="19" t="str">
        <f>IF(AND(P23&lt;=0),"",IF(AND(P23&lt;49.99),"E",IF(AND(P23&lt;R24=59.99),"D",IF(AND(P23&lt;=69.99),"C",IF(AND(P23&lt;=79.99),"B",IF(AND(P23&gt;=80),"A"))))))</f>
        <v>A</v>
      </c>
    </row>
    <row r="24" spans="1:17" ht="16" thickBot="1" x14ac:dyDescent="0.4">
      <c r="A24" s="9">
        <v>19</v>
      </c>
      <c r="B24" s="26">
        <v>25210036</v>
      </c>
      <c r="C24" s="29" t="s">
        <v>34</v>
      </c>
      <c r="D24" s="13">
        <v>65</v>
      </c>
      <c r="E24" s="12">
        <f>D24*35%</f>
        <v>22.75</v>
      </c>
      <c r="F24" s="12">
        <v>72</v>
      </c>
      <c r="G24" s="12">
        <f>F24*35%</f>
        <v>25.2</v>
      </c>
      <c r="H24" s="15">
        <v>100</v>
      </c>
      <c r="I24" s="17">
        <f>H24*20%</f>
        <v>20</v>
      </c>
      <c r="J24" s="18">
        <v>100</v>
      </c>
      <c r="K24" s="19">
        <f>J24*10%</f>
        <v>10</v>
      </c>
      <c r="L24" s="20">
        <f>(E24+G24+I24)</f>
        <v>67.95</v>
      </c>
      <c r="M24" s="21">
        <f>L24*50%</f>
        <v>33.975000000000001</v>
      </c>
      <c r="N24" s="12">
        <v>85</v>
      </c>
      <c r="O24" s="11">
        <f t="shared" si="7"/>
        <v>42.5</v>
      </c>
      <c r="P24" s="22">
        <f>SUM(M24+O24)</f>
        <v>76.474999999999994</v>
      </c>
      <c r="Q24" s="19" t="str">
        <f>IF(AND(P24&lt;=0),"",IF(AND(P24&lt;49.99),"E",IF(AND(P24&lt;R25=59.99),"D",IF(AND(P24&lt;=69.99),"C",IF(AND(P24&lt;=79.99),"B",IF(AND(P24&gt;=80),"A"))))))</f>
        <v>B</v>
      </c>
    </row>
    <row r="27" spans="1:17" x14ac:dyDescent="0.35">
      <c r="B27" s="25"/>
    </row>
    <row r="28" spans="1:17" x14ac:dyDescent="0.35">
      <c r="K28" s="54" t="s">
        <v>15</v>
      </c>
      <c r="L28" s="44"/>
      <c r="M28" s="44"/>
    </row>
    <row r="29" spans="1:17" x14ac:dyDescent="0.35">
      <c r="K29" s="43" t="s">
        <v>14</v>
      </c>
      <c r="L29" s="44"/>
      <c r="M29" s="44"/>
    </row>
    <row r="33" spans="11:13" x14ac:dyDescent="0.35">
      <c r="K33" s="44" t="s">
        <v>13</v>
      </c>
      <c r="L33" s="44"/>
      <c r="M33" s="44"/>
    </row>
  </sheetData>
  <mergeCells count="15">
    <mergeCell ref="K33:M33"/>
    <mergeCell ref="A4:A5"/>
    <mergeCell ref="B4:B5"/>
    <mergeCell ref="C4:C5"/>
    <mergeCell ref="D4:E4"/>
    <mergeCell ref="F4:G4"/>
    <mergeCell ref="H4:I4"/>
    <mergeCell ref="J4:K4"/>
    <mergeCell ref="K28:M28"/>
    <mergeCell ref="L4:M4"/>
    <mergeCell ref="N4:O4"/>
    <mergeCell ref="P4:P5"/>
    <mergeCell ref="Q4:Q5"/>
    <mergeCell ref="A1:M2"/>
    <mergeCell ref="K29:M29"/>
  </mergeCells>
  <pageMargins left="0.75138888888888899" right="0.75138888888888899" top="0.196527777777778" bottom="0.196527777777778" header="0.5" footer="0.5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KESEHATAN PENERBANGAN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gizi</dc:creator>
  <cp:lastModifiedBy>hp indonesia</cp:lastModifiedBy>
  <cp:lastPrinted>2026-08-24T06:17:43Z</cp:lastPrinted>
  <dcterms:created xsi:type="dcterms:W3CDTF">2016-06-29T12:12:00Z</dcterms:created>
  <dcterms:modified xsi:type="dcterms:W3CDTF">2026-08-24T06:17:52Z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